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2" i="1"/>
  <c r="D17" i="1"/>
  <c r="D16" i="1"/>
  <c r="D15" i="1"/>
  <c r="D14" i="1"/>
  <c r="D13" i="1"/>
  <c r="D12" i="1"/>
  <c r="B7" i="1"/>
  <c r="B8" i="1"/>
  <c r="B5" i="1"/>
  <c r="K13" i="1"/>
  <c r="K14" i="1"/>
  <c r="K15" i="1"/>
  <c r="K16" i="1"/>
  <c r="K17" i="1"/>
  <c r="K12" i="1"/>
  <c r="O15" i="1" l="1"/>
  <c r="O16" i="1"/>
  <c r="O17" i="1"/>
  <c r="N15" i="1"/>
  <c r="N16" i="1"/>
  <c r="N17" i="1"/>
  <c r="L15" i="1"/>
  <c r="L16" i="1"/>
  <c r="L17" i="1"/>
  <c r="J15" i="1"/>
  <c r="P15" i="1" s="1"/>
  <c r="H15" i="1" s="1"/>
  <c r="J16" i="1"/>
  <c r="P16" i="1" s="1"/>
  <c r="H16" i="1" s="1"/>
  <c r="J17" i="1"/>
  <c r="P17" i="1" s="1"/>
  <c r="H17" i="1" s="1"/>
  <c r="N14" i="1"/>
  <c r="J14" i="1"/>
  <c r="N13" i="1"/>
  <c r="L13" i="1"/>
  <c r="O13" i="1" s="1"/>
  <c r="J13" i="1"/>
  <c r="N12" i="1"/>
  <c r="L12" i="1"/>
  <c r="J12" i="1"/>
  <c r="P13" i="1" l="1"/>
  <c r="H13" i="1" s="1"/>
  <c r="O14" i="1"/>
  <c r="P14" i="1" s="1"/>
  <c r="H14" i="1" s="1"/>
  <c r="O12" i="1"/>
  <c r="P12" i="1" s="1"/>
  <c r="H12" i="1" s="1"/>
  <c r="L14" i="1"/>
  <c r="G17" i="1"/>
  <c r="G16" i="1"/>
  <c r="G15" i="1"/>
  <c r="G13" i="1"/>
  <c r="G14" i="1"/>
  <c r="G12" i="1"/>
  <c r="B19" i="1" l="1"/>
  <c r="B21" i="1"/>
  <c r="B24" i="1" l="1"/>
  <c r="N2" i="1"/>
  <c r="L2" i="1"/>
  <c r="J2" i="1"/>
  <c r="H2" i="1"/>
  <c r="F2" i="1" l="1"/>
  <c r="D2" i="1"/>
</calcChain>
</file>

<file path=xl/sharedStrings.xml><?xml version="1.0" encoding="utf-8"?>
<sst xmlns="http://schemas.openxmlformats.org/spreadsheetml/2006/main" count="48" uniqueCount="47">
  <si>
    <t>Weight with tracer added (g)</t>
  </si>
  <si>
    <t>CTFR6 Empty Weight (g)</t>
  </si>
  <si>
    <t>CTFR6 Weight with 7.425 mL matrix and dilution (g)</t>
  </si>
  <si>
    <t>Mass used in CT25 (g)</t>
  </si>
  <si>
    <t>Mass used in CT27 (g)</t>
  </si>
  <si>
    <t>Mass after CT27 test (g)</t>
  </si>
  <si>
    <t>CTFR6 after CT25 Test (g)</t>
  </si>
  <si>
    <t>Mass used in CT26 Test (g)</t>
  </si>
  <si>
    <t>Mass after CT26 Test (g)</t>
  </si>
  <si>
    <t>Mass used in CT28 (g)</t>
  </si>
  <si>
    <t>Mass after CT28 test (g)</t>
  </si>
  <si>
    <t>Mass used in CT29 (g)</t>
  </si>
  <si>
    <t>Mass after CT29 test (g)</t>
  </si>
  <si>
    <t>Mass used in CT30 (g)</t>
  </si>
  <si>
    <t>Mass after CT30 test (g)</t>
  </si>
  <si>
    <t>activity in centrifuge 31/07/2018 =</t>
  </si>
  <si>
    <t xml:space="preserve">decay corrected activity calculated from lsc = </t>
  </si>
  <si>
    <t xml:space="preserve">Activity left in CTFR5 = </t>
  </si>
  <si>
    <t xml:space="preserve">Total activity left (bq) = </t>
  </si>
  <si>
    <t>CT25</t>
  </si>
  <si>
    <t>CT26</t>
  </si>
  <si>
    <t>CT27</t>
  </si>
  <si>
    <t>CT28</t>
  </si>
  <si>
    <t>CT29</t>
  </si>
  <si>
    <t>CT30</t>
  </si>
  <si>
    <t>recovery</t>
  </si>
  <si>
    <t xml:space="preserve">Measured activity </t>
  </si>
  <si>
    <t>Test</t>
  </si>
  <si>
    <t>Mass (g)</t>
  </si>
  <si>
    <r>
      <t>Uncertainty (</t>
    </r>
    <r>
      <rPr>
        <sz val="11"/>
        <color theme="1"/>
        <rFont val="Calibri"/>
        <family val="2"/>
      </rPr>
      <t>± g)</t>
    </r>
  </si>
  <si>
    <t xml:space="preserve">Theoretical Activity </t>
  </si>
  <si>
    <t>Recovery %</t>
  </si>
  <si>
    <t>Uncertainty on recovery (+/-)</t>
  </si>
  <si>
    <t>Uncertainty on measured activity  (+/- Bq)</t>
  </si>
  <si>
    <t>Uncertainty on measured activity (%)</t>
  </si>
  <si>
    <t>Method uncertainty on weight of source (S) (%)</t>
  </si>
  <si>
    <t>Uncertainty on mass of sample (W) (%)</t>
  </si>
  <si>
    <t>Uncertainty on source activity (A) (%)</t>
  </si>
  <si>
    <t>Uncertainty on sample weight used (U) (%)</t>
  </si>
  <si>
    <r>
      <t xml:space="preserve">Combined method uncertainty for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>T - ((</t>
    </r>
    <r>
      <rPr>
        <sz val="11"/>
        <color theme="1"/>
        <rFont val="Calibri"/>
        <family val="2"/>
      </rPr>
      <t>σAS/σW)σU)</t>
    </r>
    <r>
      <rPr>
        <sz val="11"/>
        <color theme="1"/>
        <rFont val="Calibri"/>
        <family val="2"/>
        <scheme val="minor"/>
      </rPr>
      <t xml:space="preserve"> (%)</t>
    </r>
  </si>
  <si>
    <t>Relative uncertainty of recovery</t>
  </si>
  <si>
    <t xml:space="preserve">Activity of source </t>
  </si>
  <si>
    <t>Bq/g</t>
  </si>
  <si>
    <t>Mass of source</t>
  </si>
  <si>
    <t>g</t>
  </si>
  <si>
    <t>Sample weight</t>
  </si>
  <si>
    <t xml:space="preserve">Activity of sample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</si>
</sst>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1" xfId="0" applyFill="1" applyBorder="1"/>
    <xf numFmtId="0" fontId="0" fillId="0" borderId="2" xfId="0" applyBorder="1"/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7" borderId="2" xfId="0" applyFill="1" applyBorder="1"/>
    <xf numFmtId="0" fontId="0" fillId="5" borderId="0" xfId="0" applyFill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topLeftCell="C1" workbookViewId="0">
      <selection activeCell="I27" sqref="I27"/>
    </sheetView>
  </sheetViews>
  <sheetFormatPr defaultRowHeight="15" x14ac:dyDescent="0.25"/>
  <cols>
    <col min="1" max="1" width="41.5703125" bestFit="1" customWidth="1"/>
    <col min="2" max="2" width="47" bestFit="1" customWidth="1"/>
    <col min="3" max="3" width="31.7109375" bestFit="1" customWidth="1"/>
    <col min="4" max="4" width="20" bestFit="1" customWidth="1"/>
    <col min="5" max="5" width="23" bestFit="1" customWidth="1"/>
    <col min="6" max="6" width="24.28515625" bestFit="1" customWidth="1"/>
    <col min="7" max="7" width="22.140625" bestFit="1" customWidth="1"/>
    <col min="8" max="8" width="27.140625" bestFit="1" customWidth="1"/>
    <col min="9" max="9" width="38.7109375" bestFit="1" customWidth="1"/>
    <col min="10" max="10" width="34.42578125" bestFit="1" customWidth="1"/>
    <col min="11" max="11" width="43.85546875" bestFit="1" customWidth="1"/>
    <col min="12" max="12" width="36" bestFit="1" customWidth="1"/>
    <col min="13" max="13" width="34.5703125" bestFit="1" customWidth="1"/>
    <col min="14" max="14" width="39.7109375" bestFit="1" customWidth="1"/>
    <col min="15" max="15" width="52.7109375" bestFit="1" customWidth="1"/>
    <col min="16" max="16" width="30" bestFit="1" customWidth="1"/>
  </cols>
  <sheetData>
    <row r="1" spans="1:16" x14ac:dyDescent="0.25">
      <c r="A1" t="s">
        <v>1</v>
      </c>
      <c r="B1" t="s">
        <v>2</v>
      </c>
      <c r="C1" t="s">
        <v>0</v>
      </c>
      <c r="D1" t="s">
        <v>3</v>
      </c>
      <c r="E1" t="s">
        <v>6</v>
      </c>
      <c r="F1" t="s">
        <v>7</v>
      </c>
      <c r="G1" t="s">
        <v>8</v>
      </c>
      <c r="H1" t="s">
        <v>4</v>
      </c>
      <c r="I1" t="s">
        <v>5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6" x14ac:dyDescent="0.25">
      <c r="A2">
        <v>15.4704</v>
      </c>
      <c r="B2">
        <v>53.693600000000004</v>
      </c>
      <c r="C2">
        <v>53.994799999999998</v>
      </c>
      <c r="D2">
        <f>C2-E2</f>
        <v>5.2663000000000011</v>
      </c>
      <c r="E2">
        <v>48.728499999999997</v>
      </c>
      <c r="F2">
        <f>E2-G2</f>
        <v>5.2431999999999945</v>
      </c>
      <c r="G2">
        <v>43.485300000000002</v>
      </c>
      <c r="H2">
        <f>G2-I2</f>
        <v>5.2479000000000013</v>
      </c>
      <c r="I2">
        <v>38.237400000000001</v>
      </c>
      <c r="J2">
        <f>I2-K2</f>
        <v>5.2574000000000041</v>
      </c>
      <c r="K2">
        <v>32.979999999999997</v>
      </c>
      <c r="L2">
        <f>K2-M2</f>
        <v>5.256299999999996</v>
      </c>
      <c r="M2">
        <v>27.723700000000001</v>
      </c>
      <c r="N2">
        <f>M2-O2</f>
        <v>5.2606000000000002</v>
      </c>
      <c r="O2">
        <v>22.463100000000001</v>
      </c>
    </row>
    <row r="5" spans="1:16" x14ac:dyDescent="0.25">
      <c r="A5" t="s">
        <v>41</v>
      </c>
      <c r="B5">
        <f>B10/B6</f>
        <v>244.09030544488709</v>
      </c>
      <c r="C5" t="s">
        <v>42</v>
      </c>
      <c r="D5" s="9">
        <v>7.4999999999999997E-3</v>
      </c>
    </row>
    <row r="6" spans="1:16" x14ac:dyDescent="0.25">
      <c r="A6" t="s">
        <v>43</v>
      </c>
      <c r="B6">
        <v>0.30120000000000002</v>
      </c>
      <c r="C6" t="s">
        <v>44</v>
      </c>
      <c r="D6">
        <v>1E-4</v>
      </c>
    </row>
    <row r="7" spans="1:16" x14ac:dyDescent="0.25">
      <c r="A7" t="s">
        <v>45</v>
      </c>
      <c r="B7">
        <f>C2-A2</f>
        <v>38.5244</v>
      </c>
      <c r="D7">
        <v>1E-4</v>
      </c>
    </row>
    <row r="8" spans="1:16" x14ac:dyDescent="0.25">
      <c r="A8" t="s">
        <v>46</v>
      </c>
      <c r="B8">
        <f>B10/B7</f>
        <v>1.9084009095534258</v>
      </c>
      <c r="C8" t="s">
        <v>42</v>
      </c>
    </row>
    <row r="10" spans="1:16" x14ac:dyDescent="0.25">
      <c r="A10" t="s">
        <v>15</v>
      </c>
      <c r="B10">
        <v>73.52</v>
      </c>
      <c r="D10" t="s">
        <v>25</v>
      </c>
    </row>
    <row r="11" spans="1:16" x14ac:dyDescent="0.25">
      <c r="B11" s="2" t="s">
        <v>26</v>
      </c>
      <c r="C11" s="3" t="s">
        <v>27</v>
      </c>
      <c r="D11" t="s">
        <v>28</v>
      </c>
      <c r="E11" t="s">
        <v>29</v>
      </c>
      <c r="F11" t="s">
        <v>30</v>
      </c>
      <c r="G11" t="s">
        <v>31</v>
      </c>
      <c r="H11" s="4" t="s">
        <v>32</v>
      </c>
      <c r="I11" s="5" t="s">
        <v>33</v>
      </c>
      <c r="J11" s="5" t="s">
        <v>34</v>
      </c>
      <c r="K11" s="6" t="s">
        <v>35</v>
      </c>
      <c r="L11" s="6" t="s">
        <v>36</v>
      </c>
      <c r="M11" s="6" t="s">
        <v>37</v>
      </c>
      <c r="N11" s="6" t="s">
        <v>38</v>
      </c>
      <c r="O11" s="6" t="s">
        <v>39</v>
      </c>
      <c r="P11" s="7" t="s">
        <v>40</v>
      </c>
    </row>
    <row r="12" spans="1:16" x14ac:dyDescent="0.25">
      <c r="A12" t="s">
        <v>16</v>
      </c>
      <c r="B12">
        <v>10.380011746075093</v>
      </c>
      <c r="C12" t="s">
        <v>19</v>
      </c>
      <c r="D12">
        <f>D2</f>
        <v>5.2663000000000011</v>
      </c>
      <c r="F12">
        <f>D12*$B$8</f>
        <v>10.050211709981209</v>
      </c>
      <c r="G12">
        <f>((B12)/(($B$10/($C$2-$A$2))*D2))*100</f>
        <v>103.28152327145854</v>
      </c>
      <c r="H12" s="4">
        <f>P12</f>
        <v>0.99335762582636111</v>
      </c>
      <c r="I12" s="8">
        <v>6.7522516610323782E-2</v>
      </c>
      <c r="J12" s="5">
        <f>(I12/B12)</f>
        <v>6.505052042533141E-3</v>
      </c>
      <c r="K12" s="6">
        <f>(0.0001/0.3012)</f>
        <v>3.3200531208499334E-4</v>
      </c>
      <c r="L12" s="6">
        <f>(0.0001/$B$7)</f>
        <v>2.5957574939518851E-6</v>
      </c>
      <c r="M12" s="6">
        <v>7.4999999999999997E-3</v>
      </c>
      <c r="N12" s="6">
        <f>(0.0001/G12)</f>
        <v>9.6822739278512008E-7</v>
      </c>
      <c r="O12" s="6">
        <f>SQRT(((M12)^2)+((K12)^2)+((N12)^2)+((L12)^2))</f>
        <v>7.5073454165020207E-3</v>
      </c>
      <c r="P12" s="7">
        <f>SQRT((O12^2)+(J12^2))*100</f>
        <v>0.99335762582636111</v>
      </c>
    </row>
    <row r="13" spans="1:16" x14ac:dyDescent="0.25">
      <c r="B13">
        <v>10.523193566799838</v>
      </c>
      <c r="C13" t="s">
        <v>20</v>
      </c>
      <c r="D13">
        <f>F2</f>
        <v>5.2431999999999945</v>
      </c>
      <c r="F13">
        <f t="shared" ref="F13:F17" si="0">D13*$B$8</f>
        <v>10.006127648970512</v>
      </c>
      <c r="G13">
        <f>((B13)/(($B$10/($C$2-$A$2))*F2))*100</f>
        <v>105.16749272014859</v>
      </c>
      <c r="H13" s="4">
        <f>P13</f>
        <v>0.98277499714520633</v>
      </c>
      <c r="I13" s="5">
        <v>6.6740972675694343E-2</v>
      </c>
      <c r="J13" s="5">
        <f>(I13/B13)</f>
        <v>6.3422735932805469E-3</v>
      </c>
      <c r="K13" s="6">
        <f t="shared" ref="K13:K17" si="1">(0.0001/0.3012)</f>
        <v>3.3200531208499334E-4</v>
      </c>
      <c r="L13" s="6">
        <f t="shared" ref="L13:L17" si="2">(0.0001/$B$7)</f>
        <v>2.5957574939518851E-6</v>
      </c>
      <c r="M13" s="6">
        <v>7.4999999999999997E-3</v>
      </c>
      <c r="N13" s="6">
        <f>(0.0001/G13)</f>
        <v>9.508641635690668E-7</v>
      </c>
      <c r="O13" s="6">
        <f t="shared" ref="O13:O17" si="3">SQRT(((M13)^2)+((K13)^2)+((N13)^2)+((L13)^2))</f>
        <v>7.5073454142827525E-3</v>
      </c>
      <c r="P13" s="7">
        <f t="shared" ref="P13:P17" si="4">SQRT((O13^2)+(J13^2))*100</f>
        <v>0.98277499714520633</v>
      </c>
    </row>
    <row r="14" spans="1:16" x14ac:dyDescent="0.25">
      <c r="B14">
        <v>10.025751536479694</v>
      </c>
      <c r="C14" t="s">
        <v>21</v>
      </c>
      <c r="D14">
        <f>H2</f>
        <v>5.2479000000000013</v>
      </c>
      <c r="F14">
        <f t="shared" si="0"/>
        <v>10.015097133245426</v>
      </c>
      <c r="G14">
        <f>((B14)/(($B$10/($C$2-$A$2))*H2))*100</f>
        <v>100.10638342387014</v>
      </c>
      <c r="H14" s="4">
        <f>P14</f>
        <v>0.99508264541439562</v>
      </c>
      <c r="I14" s="5">
        <v>6.5481829708704684E-2</v>
      </c>
      <c r="J14" s="5">
        <f>(I14/B14)</f>
        <v>6.5313637057972697E-3</v>
      </c>
      <c r="K14" s="6">
        <f t="shared" si="1"/>
        <v>3.3200531208499334E-4</v>
      </c>
      <c r="L14" s="6">
        <f t="shared" si="2"/>
        <v>2.5957574939518851E-6</v>
      </c>
      <c r="M14" s="6">
        <v>7.4999999999999997E-3</v>
      </c>
      <c r="N14" s="6">
        <f>(0.0001/G14)</f>
        <v>9.9893729630187837E-7</v>
      </c>
      <c r="O14" s="6">
        <f t="shared" si="3"/>
        <v>7.5073454205255089E-3</v>
      </c>
      <c r="P14" s="7">
        <f t="shared" si="4"/>
        <v>0.99508264541439562</v>
      </c>
    </row>
    <row r="15" spans="1:16" x14ac:dyDescent="0.25">
      <c r="B15">
        <v>10.195745746158654</v>
      </c>
      <c r="C15" t="s">
        <v>22</v>
      </c>
      <c r="D15">
        <f>J2</f>
        <v>5.2574000000000041</v>
      </c>
      <c r="F15">
        <f t="shared" si="0"/>
        <v>10.033226941886188</v>
      </c>
      <c r="G15">
        <f>((B15)/(($B$10/($C$2-$A$2))*J2))*100</f>
        <v>101.61980592299761</v>
      </c>
      <c r="H15" s="4">
        <f t="shared" ref="H15:H17" si="5">P15</f>
        <v>0.99537601441154622</v>
      </c>
      <c r="I15" s="5">
        <v>6.6637685867342797E-2</v>
      </c>
      <c r="J15" s="5">
        <f t="shared" ref="J15:J17" si="6">(I15/B15)</f>
        <v>6.5358324468270694E-3</v>
      </c>
      <c r="K15" s="6">
        <f t="shared" si="1"/>
        <v>3.3200531208499334E-4</v>
      </c>
      <c r="L15" s="6">
        <f t="shared" si="2"/>
        <v>2.5957574939518851E-6</v>
      </c>
      <c r="M15" s="6">
        <v>7.4999999999999997E-3</v>
      </c>
      <c r="N15" s="6">
        <f t="shared" ref="N15:N17" si="7">(0.0001/G15)</f>
        <v>9.8406013563709218E-7</v>
      </c>
      <c r="O15" s="6">
        <f t="shared" si="3"/>
        <v>7.5073454185606752E-3</v>
      </c>
      <c r="P15" s="7">
        <f t="shared" si="4"/>
        <v>0.99537601441154622</v>
      </c>
    </row>
    <row r="16" spans="1:16" x14ac:dyDescent="0.25">
      <c r="B16">
        <v>10.045280126686823</v>
      </c>
      <c r="C16" t="s">
        <v>23</v>
      </c>
      <c r="D16">
        <f>L2</f>
        <v>5.256299999999996</v>
      </c>
      <c r="F16">
        <f t="shared" si="0"/>
        <v>10.031127700885664</v>
      </c>
      <c r="G16">
        <f>((B16)/(($B$10/($C$2-$A$2))*L2))*100</f>
        <v>100.14108509255554</v>
      </c>
      <c r="H16" s="4">
        <f t="shared" si="5"/>
        <v>0.99279890748902344</v>
      </c>
      <c r="I16" s="5">
        <v>6.5259332090287892E-2</v>
      </c>
      <c r="J16" s="5">
        <f t="shared" si="6"/>
        <v>6.4965168982113793E-3</v>
      </c>
      <c r="K16" s="6">
        <f t="shared" si="1"/>
        <v>3.3200531208499334E-4</v>
      </c>
      <c r="L16" s="6">
        <f t="shared" si="2"/>
        <v>2.5957574939518851E-6</v>
      </c>
      <c r="M16" s="6">
        <v>7.4999999999999997E-3</v>
      </c>
      <c r="N16" s="6">
        <f t="shared" si="7"/>
        <v>9.9859113677043606E-7</v>
      </c>
      <c r="O16" s="6">
        <f t="shared" si="3"/>
        <v>7.5073454204794571E-3</v>
      </c>
      <c r="P16" s="7">
        <f t="shared" si="4"/>
        <v>0.99279890748902344</v>
      </c>
    </row>
    <row r="17" spans="1:16" x14ac:dyDescent="0.25">
      <c r="B17">
        <v>10.217482585207113</v>
      </c>
      <c r="C17" t="s">
        <v>24</v>
      </c>
      <c r="D17">
        <f>N2</f>
        <v>5.2606000000000002</v>
      </c>
      <c r="F17">
        <f t="shared" si="0"/>
        <v>10.039333824796753</v>
      </c>
      <c r="G17">
        <f>((B17)/(($B$10/($C$2-$A$2))*N2))*100</f>
        <v>101.77450778626707</v>
      </c>
      <c r="H17" s="4">
        <f t="shared" si="5"/>
        <v>0.98122104479218386</v>
      </c>
      <c r="I17" s="5">
        <v>6.4555764853733225E-2</v>
      </c>
      <c r="J17" s="5">
        <f t="shared" si="6"/>
        <v>6.3181673485010054E-3</v>
      </c>
      <c r="K17" s="6">
        <f t="shared" si="1"/>
        <v>3.3200531208499334E-4</v>
      </c>
      <c r="L17" s="6">
        <f t="shared" si="2"/>
        <v>2.5957574939518851E-6</v>
      </c>
      <c r="M17" s="6">
        <v>7.4999999999999997E-3</v>
      </c>
      <c r="N17" s="6">
        <f t="shared" si="7"/>
        <v>9.8256431964285563E-7</v>
      </c>
      <c r="O17" s="6">
        <f t="shared" si="3"/>
        <v>7.5073454183647538E-3</v>
      </c>
      <c r="P17" s="7">
        <f t="shared" si="4"/>
        <v>0.98122104479218386</v>
      </c>
    </row>
    <row r="19" spans="1:16" x14ac:dyDescent="0.25">
      <c r="B19" s="1">
        <f>SUM(B12:B17)</f>
        <v>61.387465307407219</v>
      </c>
    </row>
    <row r="21" spans="1:16" x14ac:dyDescent="0.25">
      <c r="A21" t="s">
        <v>17</v>
      </c>
      <c r="B21">
        <f>(B10/(B2-A2))*(O2-A2)</f>
        <v>13.450033068921492</v>
      </c>
    </row>
    <row r="24" spans="1:16" x14ac:dyDescent="0.25">
      <c r="A24" t="s">
        <v>18</v>
      </c>
      <c r="B24">
        <f>B21+B19</f>
        <v>74.83749837632871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2019-02-12T15:12:52Z</dcterms:modified>
</cp:coreProperties>
</file>